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0" windowWidth="19440" windowHeight="12720" tabRatio="144" activeTab="0"/>
  </bookViews>
  <sheets>
    <sheet name="Лист1" sheetId="1" r:id="rId1"/>
  </sheets>
  <definedNames>
    <definedName name="_xlnm.Print_Area" localSheetId="0">'Лист1'!$A$1:$R$22</definedName>
  </definedNames>
  <calcPr fullCalcOnLoad="1" refMode="R1C1"/>
</workbook>
</file>

<file path=xl/comments1.xml><?xml version="1.0" encoding="utf-8"?>
<comments xmlns="http://schemas.openxmlformats.org/spreadsheetml/2006/main">
  <authors>
    <author>Grey Wolf</author>
  </authors>
  <commentList>
    <comment ref="T7" authorId="0">
      <text>
        <r>
          <rPr>
            <b/>
            <sz val="8"/>
            <rFont val="Tahoma"/>
            <family val="2"/>
          </rPr>
          <t>Grey Wolf: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<sst xmlns="http://schemas.openxmlformats.org/spreadsheetml/2006/main" count="50" uniqueCount="48">
  <si>
    <t>N п/п</t>
  </si>
  <si>
    <t>ВБ/НБ</t>
  </si>
  <si>
    <t>Уровень воды, БС, м</t>
  </si>
  <si>
    <t>Объем воды, млн. м3</t>
  </si>
  <si>
    <t>Приток воды, м3/с</t>
  </si>
  <si>
    <t>Среднесуточный сброс воды, м3/с</t>
  </si>
  <si>
    <t>НПУ</t>
  </si>
  <si>
    <t>ФПУ</t>
  </si>
  <si>
    <t>УМО</t>
  </si>
  <si>
    <t>Максимум за сутки (8:00-8:00)</t>
  </si>
  <si>
    <t>Минимум за сутки (8:00-8:00)</t>
  </si>
  <si>
    <t>Полный</t>
  </si>
  <si>
    <t>Свободная емкость</t>
  </si>
  <si>
    <t>Средне-суточный боковой</t>
  </si>
  <si>
    <t>Средне-суточный общий</t>
  </si>
  <si>
    <t>Прогноз УГМС притока декадный</t>
  </si>
  <si>
    <t>Всего</t>
  </si>
  <si>
    <t>Приложение №1</t>
  </si>
  <si>
    <t>от 13. 02. 2007г  №26</t>
  </si>
  <si>
    <t>Измене                      ние уровня воды за сутки                      (8:00-8:00)          (+,-), см</t>
  </si>
  <si>
    <t>Верхне-Свирское</t>
  </si>
  <si>
    <t>Лесогорское</t>
  </si>
  <si>
    <t>Нарвское</t>
  </si>
  <si>
    <t>Волховское</t>
  </si>
  <si>
    <t xml:space="preserve">Вельевское </t>
  </si>
  <si>
    <t>Правдинское</t>
  </si>
  <si>
    <t>Светогорское</t>
  </si>
  <si>
    <t>Полезный</t>
  </si>
  <si>
    <t>Свободная емкость Верхне-Свирского водохранилища дана без учета объема Онежского озера.</t>
  </si>
  <si>
    <t>Водохранилище</t>
  </si>
  <si>
    <t>У плотины гидроузла на 8ч утра</t>
  </si>
  <si>
    <t>в т.ч. холостой</t>
  </si>
  <si>
    <t xml:space="preserve"> </t>
  </si>
  <si>
    <t>,</t>
  </si>
  <si>
    <t xml:space="preserve">Данные по  Светогорскому и Лесогорскому  водохранилищам по техническим причинам отсутствуют.      </t>
  </si>
  <si>
    <t xml:space="preserve">  </t>
  </si>
  <si>
    <t>150-250</t>
  </si>
  <si>
    <t>240-340</t>
  </si>
  <si>
    <t>100-200</t>
  </si>
  <si>
    <r>
      <t xml:space="preserve">211,45  </t>
    </r>
    <r>
      <rPr>
        <sz val="14"/>
        <rFont val="Arial"/>
        <family val="2"/>
      </rPr>
      <t>209,50</t>
    </r>
  </si>
  <si>
    <t>Отчет оперативного дежурного Невско-Ладожского БВУ о водохозяйственной обстановке на "12"  августа 2020 г      _____ : _____</t>
  </si>
  <si>
    <r>
      <t xml:space="preserve">24,92   </t>
    </r>
    <r>
      <rPr>
        <sz val="14"/>
        <rFont val="Arial"/>
        <family val="2"/>
      </rPr>
      <t>0,70</t>
    </r>
  </si>
  <si>
    <r>
      <t xml:space="preserve">32,50 </t>
    </r>
    <r>
      <rPr>
        <sz val="14"/>
        <color indexed="8"/>
        <rFont val="Arial"/>
        <family val="2"/>
      </rPr>
      <t>18,99</t>
    </r>
  </si>
  <si>
    <r>
      <t xml:space="preserve">17,05 </t>
    </r>
    <r>
      <rPr>
        <sz val="14"/>
        <rFont val="Arial"/>
        <family val="2"/>
      </rPr>
      <t xml:space="preserve"> 5,49</t>
    </r>
  </si>
  <si>
    <r>
      <t xml:space="preserve">42,62   </t>
    </r>
    <r>
      <rPr>
        <sz val="14"/>
        <color indexed="8"/>
        <rFont val="Arial"/>
        <family val="2"/>
      </rPr>
      <t>27,61</t>
    </r>
  </si>
  <si>
    <r>
      <t xml:space="preserve">26,83     </t>
    </r>
    <r>
      <rPr>
        <sz val="14"/>
        <color indexed="8"/>
        <rFont val="Arial"/>
        <family val="2"/>
      </rPr>
      <t>11,40</t>
    </r>
  </si>
  <si>
    <r>
      <t>26,84</t>
    </r>
    <r>
      <rPr>
        <sz val="14"/>
        <rFont val="Arial"/>
        <family val="2"/>
      </rPr>
      <t xml:space="preserve">  12,40</t>
    </r>
  </si>
  <si>
    <t xml:space="preserve">               
Оперативный дежурный  Невско-Ладожского БВУ      ------------------------------------------------------ / Калмыков П.Д./     12.08.2020 г.
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</si>
</sst>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0.000"/>
  </numFmts>
  <fonts count="84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b/>
      <sz val="14"/>
      <color indexed="8"/>
      <name val="Arial"/>
      <family val="2"/>
    </font>
    <font>
      <u val="single"/>
      <sz val="14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b/>
      <sz val="14"/>
      <color theme="1"/>
      <name val="Arial"/>
      <family val="2"/>
    </font>
    <font>
      <u val="single"/>
      <sz val="14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sz val="8"/>
      <color rgb="FF000000"/>
      <name val="Arial"/>
      <family val="2"/>
    </font>
    <font>
      <sz val="14"/>
      <color rgb="FF000000"/>
      <name val="Arial"/>
      <family val="2"/>
    </font>
    <font>
      <sz val="16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3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64" fillId="0" borderId="10" xfId="0" applyFont="1" applyFill="1" applyBorder="1" applyAlignment="1" applyProtection="1">
      <alignment horizontal="center" vertical="center" wrapText="1" shrinkToFit="1"/>
      <protection/>
    </xf>
    <xf numFmtId="0" fontId="63" fillId="0" borderId="10" xfId="0" applyFont="1" applyFill="1" applyBorder="1" applyAlignment="1" applyProtection="1">
      <alignment horizontal="center" vertical="center" wrapText="1"/>
      <protection/>
    </xf>
    <xf numFmtId="0" fontId="65" fillId="0" borderId="0" xfId="0" applyFont="1" applyAlignment="1" applyProtection="1">
      <alignment/>
      <protection locked="0"/>
    </xf>
    <xf numFmtId="0" fontId="64" fillId="0" borderId="10" xfId="0" applyFont="1" applyFill="1" applyBorder="1" applyAlignment="1" applyProtection="1">
      <alignment horizontal="center" vertical="center" wrapText="1"/>
      <protection/>
    </xf>
    <xf numFmtId="0" fontId="64" fillId="0" borderId="10" xfId="0" applyFont="1" applyFill="1" applyBorder="1" applyAlignment="1" applyProtection="1">
      <alignment horizontal="center" vertical="center"/>
      <protection/>
    </xf>
    <xf numFmtId="0" fontId="64" fillId="0" borderId="10" xfId="0" applyFont="1" applyFill="1" applyBorder="1" applyAlignment="1" applyProtection="1">
      <alignment horizontal="left" vertical="center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/>
    </xf>
    <xf numFmtId="0" fontId="66" fillId="33" borderId="0" xfId="0" applyFont="1" applyFill="1" applyAlignment="1" applyProtection="1">
      <alignment/>
      <protection locked="0"/>
    </xf>
    <xf numFmtId="0" fontId="65" fillId="33" borderId="0" xfId="0" applyFont="1" applyFill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2" fontId="6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19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distributed" vertical="center"/>
      <protection/>
    </xf>
    <xf numFmtId="0" fontId="67" fillId="33" borderId="0" xfId="0" applyFont="1" applyFill="1" applyAlignment="1" applyProtection="1">
      <alignment/>
      <protection locked="0"/>
    </xf>
    <xf numFmtId="0" fontId="68" fillId="33" borderId="0" xfId="0" applyFont="1" applyFill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69" fillId="0" borderId="0" xfId="0" applyFont="1" applyAlignment="1" applyProtection="1">
      <alignment/>
      <protection locked="0"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9" fillId="33" borderId="0" xfId="0" applyFont="1" applyFill="1" applyAlignment="1" applyProtection="1">
      <alignment/>
      <protection locked="0"/>
    </xf>
    <xf numFmtId="0" fontId="69" fillId="0" borderId="0" xfId="0" applyFont="1" applyAlignment="1">
      <alignment/>
    </xf>
    <xf numFmtId="0" fontId="70" fillId="0" borderId="0" xfId="0" applyFont="1" applyAlignment="1" applyProtection="1">
      <alignment/>
      <protection locked="0"/>
    </xf>
    <xf numFmtId="0" fontId="67" fillId="0" borderId="0" xfId="0" applyFont="1" applyFill="1" applyAlignment="1" applyProtection="1">
      <alignment/>
      <protection locked="0"/>
    </xf>
    <xf numFmtId="0" fontId="68" fillId="0" borderId="0" xfId="0" applyFont="1" applyFill="1" applyAlignment="1" applyProtection="1">
      <alignment/>
      <protection locked="0"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69" fillId="0" borderId="0" xfId="0" applyFont="1" applyFill="1" applyAlignment="1" applyProtection="1">
      <alignment/>
      <protection locked="0"/>
    </xf>
    <xf numFmtId="0" fontId="69" fillId="0" borderId="0" xfId="0" applyFont="1" applyFill="1" applyAlignment="1" applyProtection="1">
      <alignment/>
      <protection locked="0"/>
    </xf>
    <xf numFmtId="0" fontId="71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72" fillId="33" borderId="0" xfId="0" applyFont="1" applyFill="1" applyAlignment="1" applyProtection="1">
      <alignment/>
      <protection locked="0"/>
    </xf>
    <xf numFmtId="0" fontId="73" fillId="33" borderId="0" xfId="0" applyFont="1" applyFill="1" applyAlignment="1" applyProtection="1">
      <alignment/>
      <protection locked="0"/>
    </xf>
    <xf numFmtId="0" fontId="74" fillId="33" borderId="10" xfId="0" applyFont="1" applyFill="1" applyBorder="1" applyAlignment="1" applyProtection="1">
      <alignment horizontal="center" vertical="center"/>
      <protection/>
    </xf>
    <xf numFmtId="0" fontId="74" fillId="33" borderId="10" xfId="0" applyFont="1" applyFill="1" applyBorder="1" applyAlignment="1" applyProtection="1">
      <alignment horizontal="distributed" vertical="center" wrapText="1"/>
      <protection/>
    </xf>
    <xf numFmtId="0" fontId="75" fillId="33" borderId="10" xfId="0" applyFont="1" applyFill="1" applyBorder="1" applyAlignment="1" applyProtection="1">
      <alignment horizontal="center" vertical="top" wrapText="1"/>
      <protection locked="0"/>
    </xf>
    <xf numFmtId="2" fontId="74" fillId="33" borderId="10" xfId="0" applyNumberFormat="1" applyFont="1" applyFill="1" applyBorder="1" applyAlignment="1" applyProtection="1">
      <alignment horizontal="center" vertical="center" wrapText="1"/>
      <protection/>
    </xf>
    <xf numFmtId="2" fontId="76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77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78" fillId="33" borderId="10" xfId="0" applyNumberFormat="1" applyFont="1" applyFill="1" applyBorder="1" applyAlignment="1" applyProtection="1">
      <alignment horizontal="center" vertical="center"/>
      <protection locked="0"/>
    </xf>
    <xf numFmtId="1" fontId="74" fillId="33" borderId="10" xfId="0" applyNumberFormat="1" applyFont="1" applyFill="1" applyBorder="1" applyAlignment="1" applyProtection="1">
      <alignment horizontal="center" vertical="center" wrapText="1"/>
      <protection/>
    </xf>
    <xf numFmtId="2" fontId="76" fillId="33" borderId="10" xfId="0" applyNumberFormat="1" applyFont="1" applyFill="1" applyBorder="1" applyAlignment="1" applyProtection="1">
      <alignment horizontal="center" vertical="center"/>
      <protection/>
    </xf>
    <xf numFmtId="0" fontId="79" fillId="33" borderId="10" xfId="0" applyFont="1" applyFill="1" applyBorder="1" applyAlignment="1" applyProtection="1">
      <alignment horizontal="center"/>
      <protection/>
    </xf>
    <xf numFmtId="2" fontId="77" fillId="33" borderId="10" xfId="0" applyNumberFormat="1" applyFont="1" applyFill="1" applyBorder="1" applyAlignment="1" applyProtection="1">
      <alignment horizontal="center" vertical="center"/>
      <protection/>
    </xf>
    <xf numFmtId="0" fontId="74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77" fillId="33" borderId="10" xfId="0" applyNumberFormat="1" applyFont="1" applyFill="1" applyBorder="1" applyAlignment="1" applyProtection="1">
      <alignment horizontal="center" vertical="center"/>
      <protection locked="0"/>
    </xf>
    <xf numFmtId="0" fontId="74" fillId="33" borderId="10" xfId="0" applyFont="1" applyFill="1" applyBorder="1" applyAlignment="1" applyProtection="1">
      <alignment horizontal="distributed" vertical="center"/>
      <protection/>
    </xf>
    <xf numFmtId="1" fontId="78" fillId="0" borderId="10" xfId="0" applyNumberFormat="1" applyFont="1" applyFill="1" applyBorder="1" applyAlignment="1" applyProtection="1">
      <alignment horizontal="center" vertical="center" wrapText="1"/>
      <protection locked="0"/>
    </xf>
    <xf numFmtId="192" fontId="74" fillId="33" borderId="10" xfId="0" applyNumberFormat="1" applyFont="1" applyFill="1" applyBorder="1" applyAlignment="1" applyProtection="1">
      <alignment horizontal="center" vertical="center" wrapText="1"/>
      <protection/>
    </xf>
    <xf numFmtId="0" fontId="74" fillId="33" borderId="10" xfId="0" applyFont="1" applyFill="1" applyBorder="1" applyAlignment="1" applyProtection="1">
      <alignment horizontal="center"/>
      <protection/>
    </xf>
    <xf numFmtId="0" fontId="74" fillId="33" borderId="10" xfId="0" applyNumberFormat="1" applyFont="1" applyFill="1" applyBorder="1" applyAlignment="1" applyProtection="1">
      <alignment horizontal="center" vertical="center"/>
      <protection/>
    </xf>
    <xf numFmtId="2" fontId="77" fillId="33" borderId="10" xfId="60" applyNumberFormat="1" applyFont="1" applyFill="1" applyBorder="1" applyAlignment="1" applyProtection="1">
      <alignment horizontal="center" vertical="center"/>
      <protection locked="0"/>
    </xf>
    <xf numFmtId="0" fontId="70" fillId="33" borderId="0" xfId="0" applyFont="1" applyFill="1" applyAlignment="1" applyProtection="1">
      <alignment/>
      <protection/>
    </xf>
    <xf numFmtId="0" fontId="73" fillId="33" borderId="0" xfId="0" applyFont="1" applyFill="1" applyBorder="1" applyAlignment="1" applyProtection="1">
      <alignment horizontal="center" vertical="center" wrapText="1"/>
      <protection locked="0"/>
    </xf>
    <xf numFmtId="2" fontId="77" fillId="33" borderId="0" xfId="0" applyNumberFormat="1" applyFont="1" applyFill="1" applyAlignment="1" applyProtection="1">
      <alignment horizontal="center" vertical="center"/>
      <protection locked="0"/>
    </xf>
    <xf numFmtId="0" fontId="77" fillId="33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80" fillId="0" borderId="0" xfId="0" applyFont="1" applyFill="1" applyAlignment="1" applyProtection="1">
      <alignment horizontal="center"/>
      <protection locked="0"/>
    </xf>
    <xf numFmtId="0" fontId="81" fillId="0" borderId="0" xfId="0" applyFont="1" applyFill="1" applyAlignment="1" applyProtection="1">
      <alignment horizontal="right"/>
      <protection/>
    </xf>
    <xf numFmtId="0" fontId="80" fillId="0" borderId="0" xfId="0" applyFont="1" applyFill="1" applyBorder="1" applyAlignment="1" applyProtection="1">
      <alignment horizontal="left" vertical="top"/>
      <protection/>
    </xf>
    <xf numFmtId="0" fontId="82" fillId="0" borderId="0" xfId="0" applyFont="1" applyFill="1" applyAlignment="1" applyProtection="1">
      <alignment horizontal="center"/>
      <protection locked="0"/>
    </xf>
    <xf numFmtId="0" fontId="64" fillId="0" borderId="1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53"/>
  <sheetViews>
    <sheetView tabSelected="1" zoomScale="70" zoomScaleNormal="70" workbookViewId="0" topLeftCell="A1">
      <selection activeCell="A4" sqref="A4:R4"/>
    </sheetView>
  </sheetViews>
  <sheetFormatPr defaultColWidth="9.140625" defaultRowHeight="12.75"/>
  <cols>
    <col min="1" max="1" width="4.7109375" style="1" customWidth="1"/>
    <col min="2" max="2" width="26.28125" style="1" customWidth="1"/>
    <col min="3" max="3" width="10.00390625" style="1" customWidth="1"/>
    <col min="4" max="4" width="10.28125" style="1" customWidth="1"/>
    <col min="5" max="5" width="10.8515625" style="1" customWidth="1"/>
    <col min="6" max="6" width="10.7109375" style="1" customWidth="1"/>
    <col min="7" max="9" width="11.28125" style="1" customWidth="1"/>
    <col min="10" max="10" width="10.7109375" style="1" customWidth="1"/>
    <col min="11" max="13" width="11.28125" style="1" customWidth="1"/>
    <col min="14" max="14" width="9.7109375" style="1" customWidth="1"/>
    <col min="15" max="15" width="12.140625" style="1" customWidth="1"/>
    <col min="16" max="16" width="11.7109375" style="1" customWidth="1"/>
    <col min="17" max="17" width="12.28125" style="1" customWidth="1"/>
    <col min="18" max="18" width="13.8515625" style="1" customWidth="1"/>
    <col min="19" max="19" width="7.140625" style="1" customWidth="1"/>
    <col min="20" max="20" width="12.00390625" style="2" customWidth="1"/>
    <col min="21" max="21" width="11.140625" style="2" customWidth="1"/>
    <col min="22" max="28" width="9.140625" style="1" customWidth="1"/>
    <col min="29" max="16384" width="9.140625" style="1" customWidth="1"/>
  </cols>
  <sheetData>
    <row r="1" spans="1:19" ht="18">
      <c r="A1" s="79" t="s">
        <v>17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2"/>
    </row>
    <row r="2" spans="1:24" ht="18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35"/>
      <c r="V2" s="35"/>
      <c r="W2" s="35"/>
      <c r="X2" s="35"/>
    </row>
    <row r="3" spans="1:24" ht="18">
      <c r="A3" s="79" t="s">
        <v>18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35"/>
      <c r="V3" s="35"/>
      <c r="W3" s="35"/>
      <c r="X3" s="35"/>
    </row>
    <row r="4" spans="1:25" ht="41.25" customHeight="1">
      <c r="A4" s="81" t="s">
        <v>40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33"/>
      <c r="V4" s="33"/>
      <c r="W4" s="33"/>
      <c r="X4" s="33"/>
      <c r="Y4" s="35"/>
    </row>
    <row r="5" spans="1:25" ht="16.5" customHeight="1">
      <c r="A5" s="80" t="s">
        <v>33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33"/>
      <c r="V5" s="33"/>
      <c r="W5" s="33"/>
      <c r="X5" s="33"/>
      <c r="Y5" s="35"/>
    </row>
    <row r="6" spans="1:25" ht="36" customHeight="1">
      <c r="A6" s="11" t="s">
        <v>0</v>
      </c>
      <c r="B6" s="11" t="s">
        <v>29</v>
      </c>
      <c r="C6" s="11" t="s">
        <v>1</v>
      </c>
      <c r="D6" s="13" t="s">
        <v>2</v>
      </c>
      <c r="E6" s="13"/>
      <c r="F6" s="12"/>
      <c r="G6" s="12"/>
      <c r="H6" s="12"/>
      <c r="I6" s="12"/>
      <c r="J6" s="12"/>
      <c r="K6" s="12" t="s">
        <v>3</v>
      </c>
      <c r="L6" s="12"/>
      <c r="M6" s="12"/>
      <c r="N6" s="12" t="s">
        <v>4</v>
      </c>
      <c r="O6" s="12"/>
      <c r="P6" s="12"/>
      <c r="Q6" s="11" t="s">
        <v>5</v>
      </c>
      <c r="R6" s="11"/>
      <c r="S6" s="33"/>
      <c r="T6" s="33"/>
      <c r="U6" s="35"/>
      <c r="V6" s="35"/>
      <c r="W6" s="33"/>
      <c r="X6" s="33"/>
      <c r="Y6" s="35"/>
    </row>
    <row r="7" spans="1:26" ht="95.25" customHeight="1">
      <c r="A7" s="11"/>
      <c r="B7" s="11"/>
      <c r="C7" s="11"/>
      <c r="D7" s="11" t="s">
        <v>6</v>
      </c>
      <c r="E7" s="11" t="s">
        <v>7</v>
      </c>
      <c r="F7" s="11" t="s">
        <v>8</v>
      </c>
      <c r="G7" s="11" t="s">
        <v>9</v>
      </c>
      <c r="H7" s="8" t="s">
        <v>10</v>
      </c>
      <c r="I7" s="8" t="s">
        <v>30</v>
      </c>
      <c r="J7" s="11" t="s">
        <v>19</v>
      </c>
      <c r="K7" s="11" t="s">
        <v>11</v>
      </c>
      <c r="L7" s="11" t="s">
        <v>27</v>
      </c>
      <c r="M7" s="11" t="s">
        <v>12</v>
      </c>
      <c r="N7" s="11" t="s">
        <v>13</v>
      </c>
      <c r="O7" s="9" t="s">
        <v>14</v>
      </c>
      <c r="P7" s="11" t="s">
        <v>15</v>
      </c>
      <c r="Q7" s="9" t="s">
        <v>16</v>
      </c>
      <c r="R7" s="11" t="s">
        <v>31</v>
      </c>
      <c r="S7" s="48"/>
      <c r="T7" s="70"/>
      <c r="U7" s="31"/>
      <c r="V7" s="40"/>
      <c r="W7" s="40"/>
      <c r="X7" s="33"/>
      <c r="Y7" s="35"/>
      <c r="Z7" s="33"/>
    </row>
    <row r="8" spans="1:26" s="15" customFormat="1" ht="39.75" customHeight="1">
      <c r="A8" s="17">
        <v>1</v>
      </c>
      <c r="B8" s="30" t="s">
        <v>22</v>
      </c>
      <c r="C8" s="25" t="s">
        <v>41</v>
      </c>
      <c r="D8" s="18">
        <v>25</v>
      </c>
      <c r="E8" s="18">
        <v>25.3</v>
      </c>
      <c r="F8" s="18">
        <v>24.55</v>
      </c>
      <c r="G8" s="19">
        <v>24.93</v>
      </c>
      <c r="H8" s="19">
        <v>24.91</v>
      </c>
      <c r="I8" s="20">
        <v>24.94</v>
      </c>
      <c r="J8" s="21">
        <v>-1</v>
      </c>
      <c r="K8" s="22">
        <v>365</v>
      </c>
      <c r="L8" s="22">
        <v>91</v>
      </c>
      <c r="M8" s="26">
        <f>IF((D8-I8)*100*1.8&lt;0,0,(D8-I8)*100*1.8)</f>
        <v>10.79999999999977</v>
      </c>
      <c r="N8" s="23"/>
      <c r="O8" s="14">
        <f>J8*1000000*1.8/86400+Q8</f>
        <v>256.0766666666667</v>
      </c>
      <c r="P8" s="36" t="s">
        <v>37</v>
      </c>
      <c r="Q8" s="24">
        <v>276.91</v>
      </c>
      <c r="R8" s="14">
        <f>Q8-T8</f>
        <v>0</v>
      </c>
      <c r="S8" s="48"/>
      <c r="T8" s="71">
        <v>276.91</v>
      </c>
      <c r="U8" s="31"/>
      <c r="V8" s="40"/>
      <c r="W8" s="40"/>
      <c r="X8" s="31"/>
      <c r="Y8" s="37"/>
      <c r="Z8" s="31"/>
    </row>
    <row r="9" spans="1:26" s="15" customFormat="1" ht="39.75" customHeight="1">
      <c r="A9" s="50">
        <v>2</v>
      </c>
      <c r="B9" s="51" t="s">
        <v>20</v>
      </c>
      <c r="C9" s="52" t="s">
        <v>42</v>
      </c>
      <c r="D9" s="53">
        <v>33.3</v>
      </c>
      <c r="E9" s="53">
        <v>34</v>
      </c>
      <c r="F9" s="53">
        <v>29.8</v>
      </c>
      <c r="G9" s="54">
        <v>32.54</v>
      </c>
      <c r="H9" s="54">
        <v>32.44</v>
      </c>
      <c r="I9" s="55">
        <v>32.5</v>
      </c>
      <c r="J9" s="56">
        <v>3</v>
      </c>
      <c r="K9" s="57">
        <v>295000</v>
      </c>
      <c r="L9" s="57">
        <v>13000</v>
      </c>
      <c r="M9" s="58">
        <v>0</v>
      </c>
      <c r="N9" s="59"/>
      <c r="O9" s="60">
        <f>J9*1000000*2.29/86400+Q9</f>
        <v>968.2938888888889</v>
      </c>
      <c r="P9" s="61" t="s">
        <v>36</v>
      </c>
      <c r="Q9" s="62">
        <v>888.78</v>
      </c>
      <c r="R9" s="60">
        <f>Q9-T9</f>
        <v>0</v>
      </c>
      <c r="S9" s="48"/>
      <c r="T9" s="71">
        <v>888.78</v>
      </c>
      <c r="U9" s="31"/>
      <c r="V9" s="40"/>
      <c r="W9" s="40"/>
      <c r="X9" s="31"/>
      <c r="Y9" s="37"/>
      <c r="Z9" s="31"/>
    </row>
    <row r="10" spans="1:26" s="15" customFormat="1" ht="39.75" customHeight="1">
      <c r="A10" s="17">
        <v>3</v>
      </c>
      <c r="B10" s="30" t="s">
        <v>23</v>
      </c>
      <c r="C10" s="27" t="s">
        <v>43</v>
      </c>
      <c r="D10" s="18">
        <v>15.74</v>
      </c>
      <c r="E10" s="18">
        <v>17.87</v>
      </c>
      <c r="F10" s="18">
        <v>14.7</v>
      </c>
      <c r="G10" s="19">
        <v>17.15</v>
      </c>
      <c r="H10" s="19">
        <v>16.92</v>
      </c>
      <c r="I10" s="20">
        <v>17.05</v>
      </c>
      <c r="J10" s="42">
        <v>-17</v>
      </c>
      <c r="K10" s="22">
        <v>4200</v>
      </c>
      <c r="L10" s="22">
        <v>3000</v>
      </c>
      <c r="M10" s="26">
        <v>0</v>
      </c>
      <c r="N10" s="23"/>
      <c r="O10" s="14">
        <f>Q10+7*J10</f>
        <v>244.82</v>
      </c>
      <c r="P10" s="36" t="s">
        <v>38</v>
      </c>
      <c r="Q10" s="24">
        <v>363.82</v>
      </c>
      <c r="R10" s="14">
        <f>Q10-T10</f>
        <v>0</v>
      </c>
      <c r="S10" s="48"/>
      <c r="T10" s="71">
        <v>363.82</v>
      </c>
      <c r="U10" s="31"/>
      <c r="V10" s="40"/>
      <c r="W10" s="40"/>
      <c r="X10" s="31"/>
      <c r="Y10" s="37"/>
      <c r="Z10" s="31"/>
    </row>
    <row r="11" spans="1:26" s="16" customFormat="1" ht="39.75" customHeight="1">
      <c r="A11" s="50">
        <v>4</v>
      </c>
      <c r="B11" s="63" t="s">
        <v>26</v>
      </c>
      <c r="C11" s="52" t="s">
        <v>44</v>
      </c>
      <c r="D11" s="53">
        <v>43.2</v>
      </c>
      <c r="E11" s="53"/>
      <c r="F11" s="53">
        <v>39.8</v>
      </c>
      <c r="G11" s="54">
        <v>42.73</v>
      </c>
      <c r="H11" s="54">
        <v>42.47</v>
      </c>
      <c r="I11" s="55">
        <v>42.62</v>
      </c>
      <c r="J11" s="64">
        <v>26</v>
      </c>
      <c r="K11" s="65">
        <v>28.8</v>
      </c>
      <c r="L11" s="65">
        <v>9.5</v>
      </c>
      <c r="M11" s="58">
        <f>(D11-I11)*100*0.0328</f>
        <v>1.9024000000000179</v>
      </c>
      <c r="N11" s="66"/>
      <c r="O11" s="60">
        <f>J11*1000000*0.03/86400+Q11</f>
        <v>720.7677777777778</v>
      </c>
      <c r="P11" s="67"/>
      <c r="Q11" s="68">
        <v>711.74</v>
      </c>
      <c r="R11" s="60">
        <f>Q11-T11</f>
        <v>21.08000000000004</v>
      </c>
      <c r="S11" s="49"/>
      <c r="T11" s="72">
        <v>690.66</v>
      </c>
      <c r="U11" s="32"/>
      <c r="V11" s="41"/>
      <c r="W11" s="41"/>
      <c r="X11" s="32" t="s">
        <v>35</v>
      </c>
      <c r="Y11" s="38"/>
      <c r="Z11" s="32"/>
    </row>
    <row r="12" spans="1:26" s="10" customFormat="1" ht="39.75" customHeight="1">
      <c r="A12" s="50">
        <v>5</v>
      </c>
      <c r="B12" s="63" t="s">
        <v>21</v>
      </c>
      <c r="C12" s="52" t="s">
        <v>45</v>
      </c>
      <c r="D12" s="53">
        <v>27.5</v>
      </c>
      <c r="E12" s="53"/>
      <c r="F12" s="53">
        <v>25.8</v>
      </c>
      <c r="G12" s="54">
        <v>27</v>
      </c>
      <c r="H12" s="54">
        <v>26.7</v>
      </c>
      <c r="I12" s="55">
        <v>26.83</v>
      </c>
      <c r="J12" s="64">
        <v>-4</v>
      </c>
      <c r="K12" s="65">
        <v>35.4</v>
      </c>
      <c r="L12" s="65">
        <v>5.6</v>
      </c>
      <c r="M12" s="58">
        <f>(D12-I12)*100*0.0322</f>
        <v>2.1574000000000053</v>
      </c>
      <c r="N12" s="66"/>
      <c r="O12" s="60">
        <f>Q11</f>
        <v>711.74</v>
      </c>
      <c r="P12" s="69"/>
      <c r="Q12" s="62">
        <v>726.74</v>
      </c>
      <c r="R12" s="60">
        <f>Q12-T12</f>
        <v>152.21000000000004</v>
      </c>
      <c r="S12" s="49"/>
      <c r="T12" s="71">
        <v>574.53</v>
      </c>
      <c r="U12" s="32"/>
      <c r="V12" s="41"/>
      <c r="W12" s="41"/>
      <c r="X12" s="34"/>
      <c r="Y12" s="39"/>
      <c r="Z12" s="34"/>
    </row>
    <row r="13" spans="1:26" s="3" customFormat="1" ht="39.75" customHeight="1">
      <c r="A13" s="17">
        <v>6</v>
      </c>
      <c r="B13" s="30" t="s">
        <v>24</v>
      </c>
      <c r="C13" s="27" t="s">
        <v>39</v>
      </c>
      <c r="D13" s="18">
        <v>212</v>
      </c>
      <c r="E13" s="18">
        <v>212.1</v>
      </c>
      <c r="F13" s="18">
        <v>209.5</v>
      </c>
      <c r="G13" s="19"/>
      <c r="H13" s="19"/>
      <c r="I13" s="20">
        <v>211.45</v>
      </c>
      <c r="J13" s="42">
        <v>0</v>
      </c>
      <c r="K13" s="28">
        <v>237.8</v>
      </c>
      <c r="L13" s="28">
        <v>166.6</v>
      </c>
      <c r="M13" s="26">
        <v>0</v>
      </c>
      <c r="N13" s="23"/>
      <c r="O13" s="43">
        <v>4.05</v>
      </c>
      <c r="P13" s="29"/>
      <c r="Q13" s="14">
        <v>4.01</v>
      </c>
      <c r="R13" s="14">
        <v>4.01</v>
      </c>
      <c r="S13" s="49"/>
      <c r="T13" s="71"/>
      <c r="U13" s="32"/>
      <c r="V13" s="41"/>
      <c r="W13" s="41"/>
      <c r="X13" s="34"/>
      <c r="Y13" s="39"/>
      <c r="Z13" s="34"/>
    </row>
    <row r="14" spans="1:26" s="4" customFormat="1" ht="39.75" customHeight="1">
      <c r="A14" s="17">
        <v>7</v>
      </c>
      <c r="B14" s="30" t="s">
        <v>25</v>
      </c>
      <c r="C14" s="27" t="s">
        <v>46</v>
      </c>
      <c r="D14" s="18">
        <v>26.84</v>
      </c>
      <c r="E14" s="18">
        <v>26.84</v>
      </c>
      <c r="F14" s="18">
        <v>21</v>
      </c>
      <c r="G14" s="19"/>
      <c r="H14" s="19"/>
      <c r="I14" s="20">
        <v>26.84</v>
      </c>
      <c r="J14" s="21">
        <v>0</v>
      </c>
      <c r="K14" s="28">
        <v>20.5</v>
      </c>
      <c r="L14" s="28">
        <v>13.5</v>
      </c>
      <c r="M14" s="26">
        <v>0</v>
      </c>
      <c r="N14" s="23"/>
      <c r="O14" s="24">
        <v>6</v>
      </c>
      <c r="P14" s="29" t="s">
        <v>32</v>
      </c>
      <c r="Q14" s="14">
        <v>6</v>
      </c>
      <c r="R14" s="14">
        <v>0</v>
      </c>
      <c r="S14" s="49"/>
      <c r="T14" s="71"/>
      <c r="U14" s="32"/>
      <c r="V14" s="41"/>
      <c r="W14" s="41"/>
      <c r="X14" s="34"/>
      <c r="Y14" s="39"/>
      <c r="Z14" s="34"/>
    </row>
    <row r="15" spans="1:25" s="2" customFormat="1" ht="12.75">
      <c r="A15" s="82" t="s">
        <v>32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31"/>
      <c r="T15" s="31"/>
      <c r="U15" s="31"/>
      <c r="V15" s="40"/>
      <c r="W15" s="40"/>
      <c r="X15" s="33"/>
      <c r="Y15" s="35"/>
    </row>
    <row r="16" spans="1:25" s="2" customFormat="1" ht="27" customHeight="1">
      <c r="A16" s="74" t="s">
        <v>28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31"/>
      <c r="T16" s="31"/>
      <c r="U16" s="31"/>
      <c r="V16" s="40"/>
      <c r="W16" s="40"/>
      <c r="X16" s="33"/>
      <c r="Y16" s="35"/>
    </row>
    <row r="17" spans="1:25" s="2" customFormat="1" ht="37.5" customHeight="1" hidden="1">
      <c r="A17" s="77" t="s">
        <v>34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40"/>
      <c r="T17" s="40"/>
      <c r="U17" s="40"/>
      <c r="V17" s="40"/>
      <c r="W17" s="40"/>
      <c r="X17" s="33"/>
      <c r="Y17" s="35"/>
    </row>
    <row r="18" spans="1:25" ht="14.25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40"/>
      <c r="T18" s="40"/>
      <c r="U18" s="40"/>
      <c r="V18" s="40"/>
      <c r="W18" s="40"/>
      <c r="X18" s="33"/>
      <c r="Y18" s="35"/>
    </row>
    <row r="19" spans="1:25" ht="12.7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40"/>
      <c r="T19" s="47"/>
      <c r="U19" s="40"/>
      <c r="V19" s="40"/>
      <c r="W19" s="40"/>
      <c r="X19" s="33"/>
      <c r="Y19" s="35"/>
    </row>
    <row r="20" spans="1:25" ht="12.75" customHeight="1">
      <c r="A20" s="73" t="s">
        <v>47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45"/>
      <c r="T20" s="47"/>
      <c r="U20" s="44"/>
      <c r="V20" s="44"/>
      <c r="W20" s="40"/>
      <c r="X20" s="33"/>
      <c r="Y20" s="35"/>
    </row>
    <row r="21" spans="1:25" ht="12.7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45"/>
      <c r="T21" s="47"/>
      <c r="U21" s="44"/>
      <c r="V21" s="44"/>
      <c r="W21" s="40"/>
      <c r="X21" s="33"/>
      <c r="Y21" s="35"/>
    </row>
    <row r="22" spans="1:25" ht="12.7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45"/>
      <c r="T22" s="47"/>
      <c r="U22" s="44"/>
      <c r="V22" s="44"/>
      <c r="W22" s="40"/>
      <c r="X22" s="33"/>
      <c r="Y22" s="35"/>
    </row>
    <row r="23" spans="1:25" ht="12.75">
      <c r="A23" s="78" t="s">
        <v>32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45"/>
      <c r="T23" s="47"/>
      <c r="U23" s="44"/>
      <c r="V23" s="44"/>
      <c r="W23" s="40"/>
      <c r="X23" s="33"/>
      <c r="Y23" s="35"/>
    </row>
    <row r="24" spans="1:25" ht="12.75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46"/>
      <c r="T24" s="47"/>
      <c r="U24" s="44"/>
      <c r="V24" s="44"/>
      <c r="W24" s="40"/>
      <c r="X24" s="33"/>
      <c r="Y24" s="35"/>
    </row>
    <row r="25" spans="1:25" ht="12.75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33"/>
      <c r="V25" s="33"/>
      <c r="W25" s="33"/>
      <c r="X25" s="33"/>
      <c r="Y25" s="33"/>
    </row>
    <row r="26" spans="1:25" ht="12.75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33"/>
      <c r="V26" s="33"/>
      <c r="W26" s="33"/>
      <c r="X26" s="33"/>
      <c r="Y26" s="33"/>
    </row>
    <row r="27" spans="1:25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33"/>
      <c r="V27" s="33"/>
      <c r="W27" s="33"/>
      <c r="X27" s="33"/>
      <c r="Y27" s="33"/>
    </row>
    <row r="28" spans="1:25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33"/>
      <c r="V28" s="33"/>
      <c r="W28" s="33"/>
      <c r="X28" s="33"/>
      <c r="Y28" s="33"/>
    </row>
    <row r="29" spans="1:24" ht="12.75">
      <c r="A29" s="5"/>
      <c r="B29" s="5"/>
      <c r="C29" s="5"/>
      <c r="D29" s="5"/>
      <c r="E29" s="5"/>
      <c r="F29" s="5"/>
      <c r="G29" s="5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35"/>
      <c r="V29" s="35"/>
      <c r="W29" s="35"/>
      <c r="X29" s="35"/>
    </row>
    <row r="30" spans="1:23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35"/>
      <c r="V30" s="35"/>
      <c r="W30" s="35"/>
    </row>
    <row r="38" ht="12.75">
      <c r="K38" s="2"/>
    </row>
    <row r="46" ht="12.75">
      <c r="K46" s="2"/>
    </row>
    <row r="53" ht="12.75">
      <c r="K53" s="7"/>
    </row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A15:R15"/>
    <mergeCell ref="A20:R22"/>
    <mergeCell ref="A16:R16"/>
    <mergeCell ref="A18:R19"/>
    <mergeCell ref="A17:R17"/>
    <mergeCell ref="A23:R26"/>
    <mergeCell ref="A1:R1"/>
    <mergeCell ref="A2:R2"/>
    <mergeCell ref="A3:R3"/>
    <mergeCell ref="A5:R5"/>
    <mergeCell ref="A4:R4"/>
  </mergeCells>
  <printOptions/>
  <pageMargins left="0.25" right="0.25" top="0.75" bottom="0.75" header="0.3" footer="0.3"/>
  <pageSetup horizontalDpi="600" verticalDpi="600" orientation="landscape" paperSize="9" scale="65" r:id="rId3"/>
  <colBreaks count="1" manualBreakCount="1">
    <brk id="1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</cp:lastModifiedBy>
  <cp:lastPrinted>2020-08-05T14:29:00Z</cp:lastPrinted>
  <dcterms:created xsi:type="dcterms:W3CDTF">1996-10-08T23:32:33Z</dcterms:created>
  <dcterms:modified xsi:type="dcterms:W3CDTF">2020-08-12T14:27:52Z</dcterms:modified>
  <cp:category/>
  <cp:version/>
  <cp:contentType/>
  <cp:contentStatus/>
</cp:coreProperties>
</file>